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IN PLAN 14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<sst xmlns="http://schemas.openxmlformats.org/spreadsheetml/2006/main" count="128" uniqueCount="114">
  <si>
    <t>RB</t>
  </si>
  <si>
    <t>PRIHODI PO VRSTAMA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</si>
  <si>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</si>
  <si>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</si>
  <si>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</si>
  <si>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</si>
  <si>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</si>
  <si>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</si>
  <si>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</si>
  <si>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 xml:space="preserve">za programske aktivnosti </t>
  </si>
  <si>
    <t>3.2.</t>
  </si>
  <si>
    <t>za funkcioniranje turističkog ureda</t>
  </si>
  <si>
    <t>4.</t>
  </si>
  <si>
    <t>Prihodi od drugih aktivnosti</t>
  </si>
  <si>
    <t>5.</t>
  </si>
  <si>
    <t>Prijenos prihoda prethodne godine (Višak prethodne godine ukoliko je isti ostvaren)</t>
  </si>
  <si>
    <t>6.</t>
  </si>
  <si>
    <t xml:space="preserve">SVEUKUPNO PRIHODI </t>
  </si>
  <si>
    <t>RASHODI PO VRSTAMA</t>
  </si>
  <si>
    <t>ADMINISTRATIVNI RASHODI</t>
  </si>
  <si>
    <t>Rashodi za radnike</t>
  </si>
  <si>
    <t>Rashodi ureda</t>
  </si>
  <si>
    <t>Rashodi za rad tijela Turističke zajednice</t>
  </si>
  <si>
    <t>DIZAJN VRIJEDNOSTI</t>
  </si>
  <si>
    <t>Potpora događanjima</t>
  </si>
  <si>
    <t>Projekt: Volim Hrvatsku</t>
  </si>
  <si>
    <t xml:space="preserve">KOMUNIKACIJA VRIJEDNOSTI </t>
  </si>
  <si>
    <t>Online komunikacije</t>
  </si>
  <si>
    <t>1.1.</t>
  </si>
  <si>
    <t>Internet stranice i upravljanje Internet stranicama</t>
  </si>
  <si>
    <t>Offline komunikacije</t>
  </si>
  <si>
    <t>2.1.</t>
  </si>
  <si>
    <t>2.2.</t>
  </si>
  <si>
    <t>Opće oglašavanje</t>
  </si>
  <si>
    <t>2.2.1.</t>
  </si>
  <si>
    <t>2.2.2.</t>
  </si>
  <si>
    <t>2.2.3.</t>
  </si>
  <si>
    <t>Brošure i ostali tiskani materijali</t>
  </si>
  <si>
    <t>Suveniri i promo materijali</t>
  </si>
  <si>
    <t>DISTRIBUCIJA I PRODAJA VRIJEDNOSTI</t>
  </si>
  <si>
    <t>INTERNI MARKETING</t>
  </si>
  <si>
    <t>MARKETINŠKA INFRASTRUKTURA</t>
  </si>
  <si>
    <t>Proizvodnja multimedijalnih materijala</t>
  </si>
  <si>
    <t>Istraživanje tržišta</t>
  </si>
  <si>
    <t>POSEBNI PROGRAMI</t>
  </si>
  <si>
    <t>SVEUKUPNO RASHODI</t>
  </si>
  <si>
    <t>1.2.</t>
  </si>
  <si>
    <t>PRIJENOS VIŠKA U IDUĆU GODINU - POKRIVANJE MANJKA U IDUĆOJ GODINI (SVEUKUPNI PRIHODI UMANJENI ZA SVEUKUPNE RASHODE)</t>
  </si>
  <si>
    <t>Oglašavanje u promotivnim kampanjama javnog i privatnog sektora</t>
  </si>
  <si>
    <t>Poticanje i pomaganje razvoja turizma na područjima koja nisu turistički razvijena</t>
  </si>
  <si>
    <t>Koordinacija i nadzor sustava turističkih zajednica na području županije, turistički klaster</t>
  </si>
  <si>
    <t>Studijska putovanja novinara</t>
  </si>
  <si>
    <t>Prihodi od transfera HTZ-a</t>
  </si>
  <si>
    <t>Prihodi od kamata</t>
  </si>
  <si>
    <t>4.1.</t>
  </si>
  <si>
    <t>4.2.</t>
  </si>
  <si>
    <t>4.3.</t>
  </si>
  <si>
    <r>
      <t xml:space="preserve">OSTALO </t>
    </r>
    <r>
      <rPr>
        <sz val="10"/>
        <rFont val="Garamond"/>
        <family val="1"/>
      </rPr>
      <t>(planovi razvoja turizma, strateški marketing planovi i ostalo)</t>
    </r>
  </si>
  <si>
    <t>1.3.</t>
  </si>
  <si>
    <t>Manifestacije u organizaciji TZ VSŽ</t>
  </si>
  <si>
    <t>Projekti iz programa za nerazvijene</t>
  </si>
  <si>
    <t>PLAN 2014</t>
  </si>
  <si>
    <t>Organizacija i upravljanje destinacijom i potpora razvoju DMO i DMK</t>
  </si>
  <si>
    <t>2.1.1.</t>
  </si>
  <si>
    <t>NIVL</t>
  </si>
  <si>
    <t>2.1.2.</t>
  </si>
  <si>
    <t>2.1.3.</t>
  </si>
  <si>
    <t>2.1.4.</t>
  </si>
  <si>
    <t>Projekti financirani iz fonodova EU</t>
  </si>
  <si>
    <t>3.1.1.</t>
  </si>
  <si>
    <t>3.2.1.</t>
  </si>
  <si>
    <t>3.2.2.</t>
  </si>
  <si>
    <t>3.3.</t>
  </si>
  <si>
    <t>3.4.</t>
  </si>
  <si>
    <t>3.5.</t>
  </si>
  <si>
    <t>Sajmovi</t>
  </si>
  <si>
    <t>Posebne prezentacije/poslovne radionice</t>
  </si>
  <si>
    <t>4.4.</t>
  </si>
  <si>
    <t>Ostale prezentacije</t>
  </si>
  <si>
    <t>5.1.</t>
  </si>
  <si>
    <t>Edukacija</t>
  </si>
  <si>
    <t>Nagrade i priznanja u projektima</t>
  </si>
  <si>
    <t>5.2.</t>
  </si>
  <si>
    <t>5.3.</t>
  </si>
  <si>
    <t>6.1.</t>
  </si>
  <si>
    <t>6.2.</t>
  </si>
  <si>
    <t>6.3.</t>
  </si>
  <si>
    <t>Suradnja s domaćim i međunarodnim institucijama</t>
  </si>
  <si>
    <t>6.4.</t>
  </si>
  <si>
    <t>Banka fotografija / filmskih snimaka i priprema u izdavaštvu</t>
  </si>
  <si>
    <t>6.5.</t>
  </si>
  <si>
    <t xml:space="preserve">Jedinstveni turistički informacijski sustav </t>
  </si>
  <si>
    <t>7.</t>
  </si>
  <si>
    <t>7.1.</t>
  </si>
  <si>
    <t>8.</t>
  </si>
  <si>
    <t>Prihodi od sufinanciranja (ostale TZ)</t>
  </si>
  <si>
    <t>sufinanciranje manifestacija ostalim TZ</t>
  </si>
  <si>
    <t>Surinanciranje manifestacija vanjskih organizatora</t>
  </si>
  <si>
    <t>Turistički forum</t>
  </si>
  <si>
    <t>3.1.2.</t>
  </si>
  <si>
    <t>Prihodi od donacija drugih pravnih osoba</t>
  </si>
  <si>
    <t>2.1.5.</t>
  </si>
  <si>
    <t>2.1.6.</t>
  </si>
  <si>
    <t xml:space="preserve">IZVRŠENJE do 11. prosinca 2014. </t>
  </si>
  <si>
    <t>Alati e-mark." - TZN</t>
  </si>
  <si>
    <t>Gastro ruta Hrvatskog podunavlja - OKUSI SRIJEMA I SLAVONIJE, TZN</t>
  </si>
  <si>
    <t>Turistička (smeđa) signalizacija, BIKE OZNAKE, TZN</t>
  </si>
  <si>
    <t>STRUKTURA REBALANSA</t>
  </si>
  <si>
    <t>Izrada kulturno-turističke tematske rute- ZAVIČAJNICI, TZN</t>
  </si>
  <si>
    <t>Turistička zajednica Zagreb</t>
  </si>
  <si>
    <t>INDEKS IZVRŠENJA</t>
  </si>
  <si>
    <t xml:space="preserve">IZVRŠENJE I-XII </t>
  </si>
  <si>
    <t>REBALANS 2014</t>
  </si>
  <si>
    <t>indeks izvršenja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</si>
</sst>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[Red]#,##0.00"/>
    <numFmt numFmtId="165" formatCode="0.00;[Red]0.00"/>
  </numFmts>
  <fonts count="38">
    <font>
      <sz val="11"/>
      <color indexed="8"/>
      <name val="Calibri"/>
      <family val="2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0" fillId="19" borderId="1" applyNumberFormat="0" applyFont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4" fillId="27" borderId="2" applyNumberFormat="0" applyAlignment="0" applyProtection="0"/>
    <xf numFmtId="0" fontId="25" fillId="27" borderId="3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 indent="2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4" fontId="2" fillId="0" borderId="0" xfId="0" applyNumberFormat="1" applyFont="1" applyAlignment="1">
      <alignment horizontal="right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right"/>
    </xf>
    <xf numFmtId="164" fontId="1" fillId="34" borderId="10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 wrapText="1"/>
    </xf>
    <xf numFmtId="4" fontId="1" fillId="33" borderId="10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164" fontId="2" fillId="0" borderId="10" xfId="0" applyNumberFormat="1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35" borderId="1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 horizontal="right"/>
    </xf>
    <xf numFmtId="164" fontId="2" fillId="35" borderId="10" xfId="0" applyNumberFormat="1" applyFont="1" applyFill="1" applyBorder="1" applyAlignment="1">
      <alignment horizontal="right"/>
    </xf>
    <xf numFmtId="164" fontId="2" fillId="32" borderId="10" xfId="0" applyNumberFormat="1" applyFont="1" applyFill="1" applyBorder="1" applyAlignment="1">
      <alignment horizontal="right"/>
    </xf>
    <xf numFmtId="164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right"/>
    </xf>
    <xf numFmtId="164" fontId="2" fillId="36" borderId="10" xfId="0" applyNumberFormat="1" applyFont="1" applyFill="1" applyBorder="1" applyAlignment="1">
      <alignment/>
    </xf>
    <xf numFmtId="165" fontId="2" fillId="36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wrapText="1"/>
    </xf>
    <xf numFmtId="164" fontId="2" fillId="37" borderId="10" xfId="0" applyNumberFormat="1" applyFont="1" applyFill="1" applyBorder="1" applyAlignment="1">
      <alignment horizontal="right"/>
    </xf>
    <xf numFmtId="165" fontId="2" fillId="37" borderId="10" xfId="0" applyNumberFormat="1" applyFont="1" applyFill="1" applyBorder="1" applyAlignment="1">
      <alignment/>
    </xf>
    <xf numFmtId="4" fontId="1" fillId="37" borderId="10" xfId="0" applyNumberFormat="1" applyFont="1" applyFill="1" applyBorder="1" applyAlignment="1">
      <alignment horizontal="right"/>
    </xf>
    <xf numFmtId="164" fontId="1" fillId="37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1" fillId="5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wrapText="1"/>
    </xf>
    <xf numFmtId="4" fontId="1" fillId="5" borderId="11" xfId="0" applyNumberFormat="1" applyFont="1" applyFill="1" applyBorder="1" applyAlignment="1">
      <alignment horizontal="right"/>
    </xf>
    <xf numFmtId="164" fontId="1" fillId="5" borderId="11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164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 vertical="center"/>
    </xf>
    <xf numFmtId="0" fontId="1" fillId="37" borderId="15" xfId="0" applyFont="1" applyFill="1" applyBorder="1" applyAlignment="1">
      <alignment horizontal="center"/>
    </xf>
    <xf numFmtId="0" fontId="1" fillId="37" borderId="16" xfId="0" applyFont="1" applyFill="1" applyBorder="1" applyAlignment="1">
      <alignment wrapText="1"/>
    </xf>
    <xf numFmtId="4" fontId="1" fillId="37" borderId="16" xfId="0" applyNumberFormat="1" applyFont="1" applyFill="1" applyBorder="1" applyAlignment="1">
      <alignment horizontal="right"/>
    </xf>
    <xf numFmtId="164" fontId="2" fillId="37" borderId="16" xfId="0" applyNumberFormat="1" applyFont="1" applyFill="1" applyBorder="1" applyAlignment="1">
      <alignment horizontal="right"/>
    </xf>
    <xf numFmtId="164" fontId="1" fillId="37" borderId="16" xfId="0" applyNumberFormat="1" applyFont="1" applyFill="1" applyBorder="1" applyAlignment="1">
      <alignment horizontal="right"/>
    </xf>
    <xf numFmtId="0" fontId="2" fillId="37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4" fontId="2" fillId="33" borderId="11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 horizontal="right"/>
    </xf>
    <xf numFmtId="164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0" fontId="1" fillId="32" borderId="19" xfId="0" applyFont="1" applyFill="1" applyBorder="1" applyAlignment="1">
      <alignment horizontal="center" vertical="center" wrapText="1"/>
    </xf>
    <xf numFmtId="0" fontId="1" fillId="32" borderId="20" xfId="0" applyFont="1" applyFill="1" applyBorder="1" applyAlignment="1">
      <alignment horizontal="center" vertical="center" wrapText="1"/>
    </xf>
    <xf numFmtId="4" fontId="1" fillId="32" borderId="20" xfId="0" applyNumberFormat="1" applyFont="1" applyFill="1" applyBorder="1" applyAlignment="1">
      <alignment horizontal="center" vertical="center" wrapText="1"/>
    </xf>
    <xf numFmtId="164" fontId="1" fillId="32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wrapText="1"/>
    </xf>
    <xf numFmtId="164" fontId="2" fillId="37" borderId="14" xfId="0" applyNumberFormat="1" applyFont="1" applyFill="1" applyBorder="1" applyAlignment="1">
      <alignment/>
    </xf>
    <xf numFmtId="164" fontId="2" fillId="37" borderId="22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9.140625" style="5" customWidth="1"/>
    <col min="2" max="2" width="42.421875" style="10" customWidth="1"/>
    <col min="3" max="3" width="12.421875" style="12" customWidth="1"/>
    <col min="4" max="4" width="11.8515625" style="12" customWidth="1"/>
    <col min="5" max="5" width="11.28125" style="25" customWidth="1"/>
    <col min="6" max="7" width="11.8515625" style="5" customWidth="1"/>
    <col min="8" max="8" width="7.140625" style="5" customWidth="1"/>
    <col min="9" max="9" width="9.140625" style="51" customWidth="1"/>
    <col min="10" max="16384" width="9.140625" style="5" customWidth="1"/>
  </cols>
  <sheetData>
    <row r="1" spans="1:9" s="2" customFormat="1" ht="77.25" thickBot="1">
      <c r="A1" s="84" t="s">
        <v>0</v>
      </c>
      <c r="B1" s="85" t="s">
        <v>1</v>
      </c>
      <c r="C1" s="86" t="s">
        <v>61</v>
      </c>
      <c r="D1" s="86" t="s">
        <v>103</v>
      </c>
      <c r="E1" s="87" t="s">
        <v>110</v>
      </c>
      <c r="F1" s="88" t="s">
        <v>112</v>
      </c>
      <c r="G1" s="88" t="s">
        <v>111</v>
      </c>
      <c r="H1" s="88" t="s">
        <v>107</v>
      </c>
      <c r="I1" s="89" t="s">
        <v>113</v>
      </c>
    </row>
    <row r="2" spans="1:9" ht="12.75">
      <c r="A2" s="77" t="s">
        <v>2</v>
      </c>
      <c r="B2" s="78" t="s">
        <v>3</v>
      </c>
      <c r="C2" s="79">
        <v>45000</v>
      </c>
      <c r="D2" s="80">
        <v>52234.19</v>
      </c>
      <c r="E2" s="80">
        <f>D2/C2*100</f>
        <v>116.07597777777778</v>
      </c>
      <c r="F2" s="81">
        <v>54000</v>
      </c>
      <c r="G2" s="81">
        <v>54367.27</v>
      </c>
      <c r="H2" s="82">
        <f>F2/F14*100</f>
        <v>5.657708628005658</v>
      </c>
      <c r="I2" s="83">
        <f>G2/F2*100</f>
        <v>100.68012962962962</v>
      </c>
    </row>
    <row r="3" spans="1:9" ht="12.75">
      <c r="A3" s="57" t="s">
        <v>4</v>
      </c>
      <c r="B3" s="3" t="s">
        <v>5</v>
      </c>
      <c r="C3" s="4">
        <v>240000</v>
      </c>
      <c r="D3" s="4">
        <v>156507.6</v>
      </c>
      <c r="E3" s="22">
        <f aca="true" t="shared" si="0" ref="E3:E61">D3/C3*100</f>
        <v>65.2115</v>
      </c>
      <c r="F3" s="39">
        <v>163065.93</v>
      </c>
      <c r="G3" s="39">
        <v>166188.84</v>
      </c>
      <c r="H3" s="33">
        <f>F3/F14*100</f>
        <v>17.084805909162345</v>
      </c>
      <c r="I3" s="58">
        <f aca="true" t="shared" si="1" ref="I3:I60">G3/F3*100</f>
        <v>101.91512108016678</v>
      </c>
    </row>
    <row r="4" spans="1:9" ht="12.75">
      <c r="A4" s="57" t="s">
        <v>6</v>
      </c>
      <c r="B4" s="3" t="s">
        <v>7</v>
      </c>
      <c r="C4" s="4">
        <f>SUM(C5:C6)</f>
        <v>370000</v>
      </c>
      <c r="D4" s="4">
        <f>SUM(D5:D6)</f>
        <v>287500</v>
      </c>
      <c r="E4" s="22">
        <f t="shared" si="0"/>
        <v>77.7027027027027</v>
      </c>
      <c r="F4" s="40">
        <f>SUM(F5:F6)</f>
        <v>287500</v>
      </c>
      <c r="G4" s="40">
        <f>SUM(G5:G6)</f>
        <v>287500</v>
      </c>
      <c r="H4" s="33">
        <f>F4/F14*100</f>
        <v>30.122059825030124</v>
      </c>
      <c r="I4" s="58">
        <f t="shared" si="1"/>
        <v>100</v>
      </c>
    </row>
    <row r="5" spans="1:9" ht="12.75">
      <c r="A5" s="59" t="s">
        <v>8</v>
      </c>
      <c r="B5" s="6" t="s">
        <v>9</v>
      </c>
      <c r="C5" s="7"/>
      <c r="D5" s="7"/>
      <c r="E5" s="34"/>
      <c r="F5" s="29">
        <v>7500</v>
      </c>
      <c r="G5" s="29">
        <v>7500</v>
      </c>
      <c r="H5" s="31">
        <f>F5/F17*100</f>
        <v>2.707581227436823</v>
      </c>
      <c r="I5" s="58">
        <f t="shared" si="1"/>
        <v>100</v>
      </c>
    </row>
    <row r="6" spans="1:9" ht="12.75">
      <c r="A6" s="59" t="s">
        <v>10</v>
      </c>
      <c r="B6" s="6" t="s">
        <v>11</v>
      </c>
      <c r="C6" s="7">
        <v>370000</v>
      </c>
      <c r="D6" s="7">
        <v>287500</v>
      </c>
      <c r="E6" s="34">
        <f t="shared" si="0"/>
        <v>77.7027027027027</v>
      </c>
      <c r="F6" s="29">
        <v>280000</v>
      </c>
      <c r="G6" s="29">
        <v>280000</v>
      </c>
      <c r="H6" s="31">
        <f>F6/F14*100</f>
        <v>29.336266960029338</v>
      </c>
      <c r="I6" s="58">
        <f t="shared" si="1"/>
        <v>100</v>
      </c>
    </row>
    <row r="7" spans="1:9" ht="12.75">
      <c r="A7" s="57" t="s">
        <v>12</v>
      </c>
      <c r="B7" s="3" t="s">
        <v>13</v>
      </c>
      <c r="C7" s="4">
        <f>SUM(C8:C9)</f>
        <v>130000</v>
      </c>
      <c r="D7" s="4">
        <f>SUM(D8:D9)</f>
        <v>155735.72</v>
      </c>
      <c r="E7" s="22">
        <f t="shared" si="0"/>
        <v>119.7967076923077</v>
      </c>
      <c r="F7" s="22">
        <f>SUM(F8:F9)</f>
        <v>385060</v>
      </c>
      <c r="G7" s="22">
        <f>SUM(G8:G9)</f>
        <v>351485.22000000003</v>
      </c>
      <c r="H7" s="33">
        <f>F7/F14*100</f>
        <v>40.34365341296035</v>
      </c>
      <c r="I7" s="58">
        <f t="shared" si="1"/>
        <v>91.28063678387784</v>
      </c>
    </row>
    <row r="8" spans="1:9" ht="12.75">
      <c r="A8" s="59" t="s">
        <v>54</v>
      </c>
      <c r="B8" s="8" t="s">
        <v>52</v>
      </c>
      <c r="C8" s="7">
        <v>128000</v>
      </c>
      <c r="D8" s="7">
        <v>155681.33</v>
      </c>
      <c r="E8" s="34">
        <f t="shared" si="0"/>
        <v>121.62603906249998</v>
      </c>
      <c r="F8" s="29">
        <v>385000</v>
      </c>
      <c r="G8" s="29">
        <v>351430.83</v>
      </c>
      <c r="H8" s="31">
        <f>F8/F14*100</f>
        <v>40.337367070040344</v>
      </c>
      <c r="I8" s="58">
        <f t="shared" si="1"/>
        <v>91.28073506493507</v>
      </c>
    </row>
    <row r="9" spans="1:9" ht="12.75">
      <c r="A9" s="59" t="s">
        <v>55</v>
      </c>
      <c r="B9" s="8" t="s">
        <v>53</v>
      </c>
      <c r="C9" s="7">
        <v>2000</v>
      </c>
      <c r="D9" s="7">
        <v>54.39</v>
      </c>
      <c r="E9" s="34">
        <f t="shared" si="0"/>
        <v>2.7195</v>
      </c>
      <c r="F9" s="29">
        <v>60</v>
      </c>
      <c r="G9" s="29">
        <v>54.39</v>
      </c>
      <c r="H9" s="31">
        <f>F9/F14*100</f>
        <v>0.006286342920006287</v>
      </c>
      <c r="I9" s="58">
        <f t="shared" si="1"/>
        <v>90.64999999999999</v>
      </c>
    </row>
    <row r="10" spans="1:9" ht="25.5">
      <c r="A10" s="60" t="s">
        <v>14</v>
      </c>
      <c r="B10" s="9" t="s">
        <v>15</v>
      </c>
      <c r="C10" s="4">
        <v>25000</v>
      </c>
      <c r="D10" s="4">
        <v>33324.07</v>
      </c>
      <c r="E10" s="22">
        <f t="shared" si="0"/>
        <v>133.29628</v>
      </c>
      <c r="F10" s="39">
        <v>33324.07</v>
      </c>
      <c r="G10" s="39">
        <v>33324.07</v>
      </c>
      <c r="H10" s="33">
        <f>F10/F14*100</f>
        <v>3.4914421918382317</v>
      </c>
      <c r="I10" s="58">
        <f t="shared" si="1"/>
        <v>100</v>
      </c>
    </row>
    <row r="11" spans="1:9" ht="12.75">
      <c r="A11" s="60" t="s">
        <v>16</v>
      </c>
      <c r="B11" s="9" t="s">
        <v>109</v>
      </c>
      <c r="C11" s="4"/>
      <c r="D11" s="4">
        <v>10000</v>
      </c>
      <c r="E11" s="22"/>
      <c r="F11" s="39">
        <v>10000</v>
      </c>
      <c r="G11" s="39">
        <v>10000</v>
      </c>
      <c r="H11" s="33">
        <f>F11/F14*100</f>
        <v>1.047723820001048</v>
      </c>
      <c r="I11" s="58">
        <f t="shared" si="1"/>
        <v>100</v>
      </c>
    </row>
    <row r="12" spans="1:9" ht="12.75">
      <c r="A12" s="57" t="s">
        <v>92</v>
      </c>
      <c r="B12" s="3" t="s">
        <v>95</v>
      </c>
      <c r="C12" s="4"/>
      <c r="D12" s="4">
        <v>15674.92</v>
      </c>
      <c r="E12" s="22"/>
      <c r="F12" s="39">
        <v>18000</v>
      </c>
      <c r="G12" s="39">
        <v>19915.74</v>
      </c>
      <c r="H12" s="33">
        <f>F12/F14*100</f>
        <v>1.885902876001886</v>
      </c>
      <c r="I12" s="58">
        <f t="shared" si="1"/>
        <v>110.643</v>
      </c>
    </row>
    <row r="13" spans="1:9" ht="12.75">
      <c r="A13" s="57" t="s">
        <v>94</v>
      </c>
      <c r="B13" s="3" t="s">
        <v>100</v>
      </c>
      <c r="C13" s="4"/>
      <c r="D13" s="4">
        <v>3500</v>
      </c>
      <c r="E13" s="22"/>
      <c r="F13" s="39">
        <v>3500</v>
      </c>
      <c r="G13" s="39">
        <v>3500</v>
      </c>
      <c r="H13" s="33">
        <f>F13/F14*100</f>
        <v>0.3667033370003668</v>
      </c>
      <c r="I13" s="58">
        <f t="shared" si="1"/>
        <v>100</v>
      </c>
    </row>
    <row r="14" spans="1:9" ht="12.75">
      <c r="A14" s="61"/>
      <c r="B14" s="45" t="s">
        <v>17</v>
      </c>
      <c r="C14" s="48">
        <f>SUM(C2+C3+C4+C7+C10+C12)</f>
        <v>810000</v>
      </c>
      <c r="D14" s="48">
        <f>SUM(D2+D3+D4+D7+D10+D12+D11+D13)</f>
        <v>714476.5</v>
      </c>
      <c r="E14" s="46">
        <f t="shared" si="0"/>
        <v>88.20697530864197</v>
      </c>
      <c r="F14" s="49">
        <f>SUM(F2+F3+F4+F7+F10+F12+F11+F13)</f>
        <v>954449.9999999999</v>
      </c>
      <c r="G14" s="49">
        <f>SUM(G2+G3+G4+G7+G10+G12+G11+G13)</f>
        <v>926281.14</v>
      </c>
      <c r="H14" s="47">
        <f>SUM(F2+F3+F4+F7+F10+F11+F12+F13)/F14*100</f>
        <v>100</v>
      </c>
      <c r="I14" s="90">
        <f t="shared" si="1"/>
        <v>97.04868143957253</v>
      </c>
    </row>
    <row r="15" spans="1:9" s="2" customFormat="1" ht="12.75">
      <c r="A15" s="62" t="s">
        <v>0</v>
      </c>
      <c r="B15" s="1" t="s">
        <v>18</v>
      </c>
      <c r="C15" s="13" t="s">
        <v>61</v>
      </c>
      <c r="D15" s="13"/>
      <c r="E15" s="36"/>
      <c r="F15" s="37"/>
      <c r="G15" s="37"/>
      <c r="H15" s="38"/>
      <c r="I15" s="58"/>
    </row>
    <row r="16" spans="1:9" ht="12.75">
      <c r="A16" s="63" t="s">
        <v>2</v>
      </c>
      <c r="B16" s="20" t="s">
        <v>19</v>
      </c>
      <c r="C16" s="19">
        <f>SUM(C17:C19)</f>
        <v>380000</v>
      </c>
      <c r="D16" s="19">
        <f>SUM(D17:D19)</f>
        <v>353210.83999999997</v>
      </c>
      <c r="E16" s="35">
        <f t="shared" si="0"/>
        <v>92.95022105263156</v>
      </c>
      <c r="F16" s="23">
        <f>SUM(F17:F19)</f>
        <v>372000</v>
      </c>
      <c r="G16" s="23">
        <f>SUM(G17:G19)</f>
        <v>371784.28</v>
      </c>
      <c r="H16" s="32">
        <f>F16/F61*100</f>
        <v>38.97532610403898</v>
      </c>
      <c r="I16" s="58">
        <f t="shared" si="1"/>
        <v>99.94201075268818</v>
      </c>
    </row>
    <row r="17" spans="1:9" ht="12.75">
      <c r="A17" s="59" t="s">
        <v>28</v>
      </c>
      <c r="B17" s="11" t="s">
        <v>20</v>
      </c>
      <c r="C17" s="7">
        <v>320000</v>
      </c>
      <c r="D17" s="7">
        <v>275798.12</v>
      </c>
      <c r="E17" s="34">
        <f t="shared" si="0"/>
        <v>86.1869125</v>
      </c>
      <c r="F17" s="29">
        <v>277000</v>
      </c>
      <c r="G17" s="29">
        <v>276928.31</v>
      </c>
      <c r="H17" s="31">
        <f>F17/F61*100</f>
        <v>29.021949814029025</v>
      </c>
      <c r="I17" s="58">
        <f t="shared" si="1"/>
        <v>99.974119133574</v>
      </c>
    </row>
    <row r="18" spans="1:9" ht="12.75">
      <c r="A18" s="59" t="s">
        <v>46</v>
      </c>
      <c r="B18" s="11" t="s">
        <v>21</v>
      </c>
      <c r="C18" s="7">
        <v>60000</v>
      </c>
      <c r="D18" s="7">
        <v>77412.72</v>
      </c>
      <c r="E18" s="34">
        <f t="shared" si="0"/>
        <v>129.0212</v>
      </c>
      <c r="F18" s="29">
        <v>95000</v>
      </c>
      <c r="G18" s="29">
        <v>94855.97</v>
      </c>
      <c r="H18" s="31">
        <f>F18/F61*100</f>
        <v>9.953376290009954</v>
      </c>
      <c r="I18" s="58">
        <f t="shared" si="1"/>
        <v>99.84838947368421</v>
      </c>
    </row>
    <row r="19" spans="1:9" ht="12.75">
      <c r="A19" s="59" t="s">
        <v>58</v>
      </c>
      <c r="B19" s="11" t="s">
        <v>22</v>
      </c>
      <c r="C19" s="7"/>
      <c r="D19" s="7"/>
      <c r="E19" s="34"/>
      <c r="F19" s="29"/>
      <c r="G19" s="29"/>
      <c r="H19" s="31">
        <f>F19/F61*100</f>
        <v>0</v>
      </c>
      <c r="I19" s="58"/>
    </row>
    <row r="20" spans="1:9" ht="12.75">
      <c r="A20" s="63" t="s">
        <v>4</v>
      </c>
      <c r="B20" s="18" t="s">
        <v>23</v>
      </c>
      <c r="C20" s="19">
        <f>SUM(C27+C21)</f>
        <v>106000</v>
      </c>
      <c r="D20" s="19">
        <f>SUM(D27+D21)</f>
        <v>3246.9</v>
      </c>
      <c r="E20" s="35">
        <f t="shared" si="0"/>
        <v>3.06311320754717</v>
      </c>
      <c r="F20" s="23">
        <f>SUM(F27+F21)</f>
        <v>112000</v>
      </c>
      <c r="G20" s="23">
        <f>SUM(G27+G21)</f>
        <v>95296.36</v>
      </c>
      <c r="H20" s="32">
        <f>F20/F61*100</f>
        <v>11.734506784011735</v>
      </c>
      <c r="I20" s="58">
        <f t="shared" si="1"/>
        <v>85.08603571428571</v>
      </c>
    </row>
    <row r="21" spans="1:9" ht="12.75">
      <c r="A21" s="57" t="s">
        <v>31</v>
      </c>
      <c r="B21" s="9" t="s">
        <v>24</v>
      </c>
      <c r="C21" s="4">
        <f>SUM(C23:C26)</f>
        <v>59000</v>
      </c>
      <c r="D21" s="4">
        <f>SUM(D23:D26)</f>
        <v>0</v>
      </c>
      <c r="E21" s="22">
        <f t="shared" si="0"/>
        <v>0</v>
      </c>
      <c r="F21" s="22">
        <f>SUM(F23:F26)</f>
        <v>8000</v>
      </c>
      <c r="G21" s="22">
        <f>SUM(G23:G26)</f>
        <v>0</v>
      </c>
      <c r="H21" s="33">
        <f>F21/F61*100</f>
        <v>0.8381790560008382</v>
      </c>
      <c r="I21" s="58">
        <f t="shared" si="1"/>
        <v>0</v>
      </c>
    </row>
    <row r="22" spans="1:9" ht="12.75">
      <c r="A22" s="64"/>
      <c r="B22" s="41" t="s">
        <v>59</v>
      </c>
      <c r="C22" s="42"/>
      <c r="D22" s="42"/>
      <c r="E22" s="34"/>
      <c r="F22" s="43"/>
      <c r="G22" s="43"/>
      <c r="H22" s="44">
        <f>F22/F61*100</f>
        <v>0</v>
      </c>
      <c r="I22" s="58"/>
    </row>
    <row r="23" spans="1:9" ht="12.75">
      <c r="A23" s="59" t="s">
        <v>63</v>
      </c>
      <c r="B23" s="11" t="s">
        <v>64</v>
      </c>
      <c r="C23" s="7">
        <v>15000</v>
      </c>
      <c r="D23" s="7"/>
      <c r="E23" s="34">
        <f t="shared" si="0"/>
        <v>0</v>
      </c>
      <c r="F23" s="29"/>
      <c r="G23" s="29"/>
      <c r="H23" s="31">
        <f>F23/F61*100</f>
        <v>0</v>
      </c>
      <c r="I23" s="58"/>
    </row>
    <row r="24" spans="1:9" ht="12.75">
      <c r="A24" s="59" t="s">
        <v>65</v>
      </c>
      <c r="B24" s="11" t="s">
        <v>96</v>
      </c>
      <c r="C24" s="7">
        <v>20000</v>
      </c>
      <c r="D24" s="7"/>
      <c r="E24" s="34">
        <f t="shared" si="0"/>
        <v>0</v>
      </c>
      <c r="F24" s="29">
        <v>8000</v>
      </c>
      <c r="G24" s="29"/>
      <c r="H24" s="31">
        <f>F24/F61*100</f>
        <v>0.8381790560008382</v>
      </c>
      <c r="I24" s="58">
        <f t="shared" si="1"/>
        <v>0</v>
      </c>
    </row>
    <row r="25" spans="1:9" ht="12.75">
      <c r="A25" s="59" t="s">
        <v>66</v>
      </c>
      <c r="B25" s="11" t="s">
        <v>97</v>
      </c>
      <c r="C25" s="7">
        <v>14000</v>
      </c>
      <c r="D25" s="7"/>
      <c r="E25" s="34">
        <f t="shared" si="0"/>
        <v>0</v>
      </c>
      <c r="F25" s="29"/>
      <c r="G25" s="29"/>
      <c r="H25" s="31">
        <f>F25/F61*100</f>
        <v>0</v>
      </c>
      <c r="I25" s="58"/>
    </row>
    <row r="26" spans="1:9" ht="12.75">
      <c r="A26" s="59" t="s">
        <v>67</v>
      </c>
      <c r="B26" s="11" t="s">
        <v>98</v>
      </c>
      <c r="C26" s="7">
        <v>10000</v>
      </c>
      <c r="D26" s="7"/>
      <c r="E26" s="34">
        <f t="shared" si="0"/>
        <v>0</v>
      </c>
      <c r="F26" s="29"/>
      <c r="G26" s="29"/>
      <c r="H26" s="31">
        <f>F26/F61*100</f>
        <v>0</v>
      </c>
      <c r="I26" s="58"/>
    </row>
    <row r="27" spans="1:9" ht="25.5">
      <c r="A27" s="65" t="s">
        <v>32</v>
      </c>
      <c r="B27" s="15" t="s">
        <v>62</v>
      </c>
      <c r="C27" s="14">
        <f>SUM(C30:C32)</f>
        <v>47000</v>
      </c>
      <c r="D27" s="14">
        <f>SUM(D30:D32)</f>
        <v>3246.9</v>
      </c>
      <c r="E27" s="24">
        <f t="shared" si="0"/>
        <v>6.908297872340426</v>
      </c>
      <c r="F27" s="24">
        <f>SUM(F28:F32)</f>
        <v>104000</v>
      </c>
      <c r="G27" s="24">
        <f>SUM(G28:G32)</f>
        <v>95296.36</v>
      </c>
      <c r="H27" s="33">
        <f>F27/F61*100</f>
        <v>10.896327728010895</v>
      </c>
      <c r="I27" s="58">
        <f t="shared" si="1"/>
        <v>91.63111538461538</v>
      </c>
    </row>
    <row r="28" spans="1:9" ht="25.5">
      <c r="A28" s="59" t="s">
        <v>101</v>
      </c>
      <c r="B28" s="11" t="s">
        <v>105</v>
      </c>
      <c r="C28" s="7"/>
      <c r="D28" s="7">
        <v>1688</v>
      </c>
      <c r="E28" s="34"/>
      <c r="F28" s="29">
        <v>45000</v>
      </c>
      <c r="G28" s="29">
        <v>39848.48</v>
      </c>
      <c r="H28" s="31">
        <f>F28/F61*100</f>
        <v>4.714757190004715</v>
      </c>
      <c r="I28" s="58">
        <f t="shared" si="1"/>
        <v>88.55217777777779</v>
      </c>
    </row>
    <row r="29" spans="1:9" ht="25.5">
      <c r="A29" s="59" t="s">
        <v>102</v>
      </c>
      <c r="B29" s="11" t="s">
        <v>108</v>
      </c>
      <c r="C29" s="7"/>
      <c r="D29" s="7">
        <v>254</v>
      </c>
      <c r="E29" s="34"/>
      <c r="F29" s="29">
        <v>25000</v>
      </c>
      <c r="G29" s="29">
        <v>22250.98</v>
      </c>
      <c r="H29" s="31">
        <f>F29/F61*100</f>
        <v>2.6193095500026193</v>
      </c>
      <c r="I29" s="58">
        <f t="shared" si="1"/>
        <v>89.00392000000001</v>
      </c>
    </row>
    <row r="30" spans="1:9" ht="12.75">
      <c r="A30" s="66" t="s">
        <v>34</v>
      </c>
      <c r="B30" s="16" t="s">
        <v>60</v>
      </c>
      <c r="C30" s="17">
        <v>32000</v>
      </c>
      <c r="D30" s="17">
        <v>1550</v>
      </c>
      <c r="E30" s="34">
        <f t="shared" si="0"/>
        <v>4.84375</v>
      </c>
      <c r="F30" s="29">
        <v>32000</v>
      </c>
      <c r="G30" s="29">
        <v>31500</v>
      </c>
      <c r="H30" s="31">
        <f>F30/F61*100</f>
        <v>3.352716224003353</v>
      </c>
      <c r="I30" s="58">
        <f t="shared" si="1"/>
        <v>98.4375</v>
      </c>
    </row>
    <row r="31" spans="1:9" ht="12.75">
      <c r="A31" s="66" t="s">
        <v>35</v>
      </c>
      <c r="B31" s="16" t="s">
        <v>68</v>
      </c>
      <c r="C31" s="17">
        <v>10000</v>
      </c>
      <c r="D31" s="17">
        <v>1696.9</v>
      </c>
      <c r="E31" s="34">
        <f t="shared" si="0"/>
        <v>16.969</v>
      </c>
      <c r="F31" s="29">
        <v>2000</v>
      </c>
      <c r="G31" s="29">
        <v>1696.9</v>
      </c>
      <c r="H31" s="31">
        <f>F31/F61*100</f>
        <v>0.20954476400020955</v>
      </c>
      <c r="I31" s="58">
        <f t="shared" si="1"/>
        <v>84.845</v>
      </c>
    </row>
    <row r="32" spans="1:9" ht="12.75">
      <c r="A32" s="67" t="s">
        <v>36</v>
      </c>
      <c r="B32" s="16" t="s">
        <v>25</v>
      </c>
      <c r="C32" s="17">
        <v>5000</v>
      </c>
      <c r="D32" s="17"/>
      <c r="E32" s="34">
        <f t="shared" si="0"/>
        <v>0</v>
      </c>
      <c r="F32" s="29">
        <v>0</v>
      </c>
      <c r="G32" s="29"/>
      <c r="H32" s="31">
        <f>F32/F61*100</f>
        <v>0</v>
      </c>
      <c r="I32" s="58"/>
    </row>
    <row r="33" spans="1:9" ht="12.75">
      <c r="A33" s="63" t="s">
        <v>6</v>
      </c>
      <c r="B33" s="18" t="s">
        <v>26</v>
      </c>
      <c r="C33" s="19">
        <f>SUM(C34+C37+C40+C41+C42)</f>
        <v>128000</v>
      </c>
      <c r="D33" s="19">
        <f>SUM(D34+D37+D40+D41+D42)</f>
        <v>98243.17000000001</v>
      </c>
      <c r="E33" s="35">
        <f t="shared" si="0"/>
        <v>76.75247656250001</v>
      </c>
      <c r="F33" s="23">
        <f>SUM(F34+F37+F40+F41+F42)</f>
        <v>244500</v>
      </c>
      <c r="G33" s="23">
        <f>SUM(G34+G37+G40+G41+G42)</f>
        <v>232869.94</v>
      </c>
      <c r="H33" s="32">
        <f>F33/F61*100</f>
        <v>25.616847399025616</v>
      </c>
      <c r="I33" s="58">
        <f t="shared" si="1"/>
        <v>95.24332924335378</v>
      </c>
    </row>
    <row r="34" spans="1:9" ht="12.75">
      <c r="A34" s="65" t="s">
        <v>8</v>
      </c>
      <c r="B34" s="15" t="s">
        <v>27</v>
      </c>
      <c r="C34" s="14">
        <f>SUM(C35:C36)</f>
        <v>20000</v>
      </c>
      <c r="D34" s="14">
        <f>SUM(D35:D36)</f>
        <v>11898.76</v>
      </c>
      <c r="E34" s="22">
        <f t="shared" si="0"/>
        <v>59.49379999999999</v>
      </c>
      <c r="F34" s="24">
        <f>SUM(F35:F36)</f>
        <v>116500</v>
      </c>
      <c r="G34" s="24">
        <f>SUM(G35:G36)</f>
        <v>111466.5</v>
      </c>
      <c r="H34" s="33">
        <f>F34/F61*100</f>
        <v>12.205982503012205</v>
      </c>
      <c r="I34" s="58">
        <f t="shared" si="1"/>
        <v>95.67939914163091</v>
      </c>
    </row>
    <row r="35" spans="1:9" ht="12.75">
      <c r="A35" s="66" t="s">
        <v>69</v>
      </c>
      <c r="B35" s="16" t="s">
        <v>29</v>
      </c>
      <c r="C35" s="17">
        <v>20000</v>
      </c>
      <c r="D35" s="17">
        <v>6331.76</v>
      </c>
      <c r="E35" s="34">
        <f t="shared" si="0"/>
        <v>31.658800000000003</v>
      </c>
      <c r="F35" s="29">
        <v>6500</v>
      </c>
      <c r="G35" s="29">
        <v>5483</v>
      </c>
      <c r="H35" s="31">
        <f>F35/F61*100</f>
        <v>0.681020483000681</v>
      </c>
      <c r="I35" s="58">
        <f t="shared" si="1"/>
        <v>84.35384615384616</v>
      </c>
    </row>
    <row r="36" spans="1:9" ht="12.75">
      <c r="A36" s="66" t="s">
        <v>99</v>
      </c>
      <c r="B36" s="16" t="s">
        <v>104</v>
      </c>
      <c r="C36" s="17"/>
      <c r="D36" s="17">
        <v>5567</v>
      </c>
      <c r="E36" s="34"/>
      <c r="F36" s="29">
        <v>110000</v>
      </c>
      <c r="G36" s="29">
        <v>105983.5</v>
      </c>
      <c r="H36" s="31">
        <f>F36/F61*100</f>
        <v>11.524962020011525</v>
      </c>
      <c r="I36" s="58">
        <f t="shared" si="1"/>
        <v>96.34863636363636</v>
      </c>
    </row>
    <row r="37" spans="1:9" ht="12.75">
      <c r="A37" s="65" t="s">
        <v>10</v>
      </c>
      <c r="B37" s="15" t="s">
        <v>30</v>
      </c>
      <c r="C37" s="14">
        <f>SUM(C38:C39)</f>
        <v>58000</v>
      </c>
      <c r="D37" s="14">
        <f>SUM(D38:D39)</f>
        <v>38904.34</v>
      </c>
      <c r="E37" s="22">
        <f t="shared" si="0"/>
        <v>67.07644827586206</v>
      </c>
      <c r="F37" s="24">
        <f>SUM(F38:F39)</f>
        <v>41000</v>
      </c>
      <c r="G37" s="24">
        <f>SUM(G38:G39)</f>
        <v>38904.34</v>
      </c>
      <c r="H37" s="33">
        <f>F37/F61*100</f>
        <v>4.295667662004296</v>
      </c>
      <c r="I37" s="58">
        <f t="shared" si="1"/>
        <v>94.88863414634146</v>
      </c>
    </row>
    <row r="38" spans="1:9" ht="25.5">
      <c r="A38" s="68" t="s">
        <v>70</v>
      </c>
      <c r="B38" s="16" t="s">
        <v>48</v>
      </c>
      <c r="C38" s="17">
        <v>53000</v>
      </c>
      <c r="D38" s="17">
        <v>38904.34</v>
      </c>
      <c r="E38" s="34">
        <f t="shared" si="0"/>
        <v>73.40441509433961</v>
      </c>
      <c r="F38" s="29">
        <v>41000</v>
      </c>
      <c r="G38" s="29">
        <v>38904.34</v>
      </c>
      <c r="H38" s="31">
        <f>F38/F61*100</f>
        <v>4.295667662004296</v>
      </c>
      <c r="I38" s="58">
        <f t="shared" si="1"/>
        <v>94.88863414634146</v>
      </c>
    </row>
    <row r="39" spans="1:9" ht="12.75">
      <c r="A39" s="66" t="s">
        <v>71</v>
      </c>
      <c r="B39" s="16" t="s">
        <v>33</v>
      </c>
      <c r="C39" s="17">
        <v>5000</v>
      </c>
      <c r="D39" s="17"/>
      <c r="E39" s="34">
        <f t="shared" si="0"/>
        <v>0</v>
      </c>
      <c r="F39" s="29"/>
      <c r="G39" s="29"/>
      <c r="H39" s="31">
        <f>F39/F61*100</f>
        <v>0</v>
      </c>
      <c r="I39" s="58"/>
    </row>
    <row r="40" spans="1:9" s="50" customFormat="1" ht="12.75">
      <c r="A40" s="69" t="s">
        <v>72</v>
      </c>
      <c r="B40" s="26" t="s">
        <v>37</v>
      </c>
      <c r="C40" s="27">
        <v>30000</v>
      </c>
      <c r="D40" s="27">
        <v>40050</v>
      </c>
      <c r="E40" s="28">
        <f t="shared" si="0"/>
        <v>133.5</v>
      </c>
      <c r="F40" s="30">
        <v>42000</v>
      </c>
      <c r="G40" s="30">
        <v>40050</v>
      </c>
      <c r="H40" s="33">
        <f>F40/F61*100</f>
        <v>4.400440044004401</v>
      </c>
      <c r="I40" s="58">
        <f t="shared" si="1"/>
        <v>95.35714285714286</v>
      </c>
    </row>
    <row r="41" spans="1:9" s="50" customFormat="1" ht="12.75">
      <c r="A41" s="69" t="s">
        <v>73</v>
      </c>
      <c r="B41" s="26" t="s">
        <v>38</v>
      </c>
      <c r="C41" s="27">
        <v>15000</v>
      </c>
      <c r="D41" s="27">
        <v>7390.07</v>
      </c>
      <c r="E41" s="28">
        <f t="shared" si="0"/>
        <v>49.26713333333333</v>
      </c>
      <c r="F41" s="30">
        <v>10000</v>
      </c>
      <c r="G41" s="30">
        <v>7574.1</v>
      </c>
      <c r="H41" s="33">
        <f>F41/F61*100</f>
        <v>1.0477238200010477</v>
      </c>
      <c r="I41" s="58">
        <f t="shared" si="1"/>
        <v>75.741</v>
      </c>
    </row>
    <row r="42" spans="1:9" s="50" customFormat="1" ht="25.5">
      <c r="A42" s="69" t="s">
        <v>74</v>
      </c>
      <c r="B42" s="26" t="s">
        <v>106</v>
      </c>
      <c r="C42" s="27">
        <v>5000</v>
      </c>
      <c r="D42" s="27"/>
      <c r="E42" s="28">
        <f t="shared" si="0"/>
        <v>0</v>
      </c>
      <c r="F42" s="30">
        <v>35000</v>
      </c>
      <c r="G42" s="30">
        <v>34875</v>
      </c>
      <c r="H42" s="33">
        <f>F42/F61*100</f>
        <v>3.667033370003667</v>
      </c>
      <c r="I42" s="58">
        <f t="shared" si="1"/>
        <v>99.64285714285714</v>
      </c>
    </row>
    <row r="43" spans="1:9" ht="12.75">
      <c r="A43" s="63" t="s">
        <v>12</v>
      </c>
      <c r="B43" s="18" t="s">
        <v>39</v>
      </c>
      <c r="C43" s="19">
        <f>SUM(C44:C47)</f>
        <v>113000</v>
      </c>
      <c r="D43" s="19">
        <f>SUM(D44:D47)</f>
        <v>148455.63999999998</v>
      </c>
      <c r="E43" s="35">
        <f t="shared" si="0"/>
        <v>131.37667256637167</v>
      </c>
      <c r="F43" s="23">
        <f>SUM(F44:F47)</f>
        <v>153000</v>
      </c>
      <c r="G43" s="23">
        <f>SUM(G44:G47)</f>
        <v>150297.63999999998</v>
      </c>
      <c r="H43" s="32">
        <f>F43/F61*100</f>
        <v>16.03017444601603</v>
      </c>
      <c r="I43" s="58">
        <f t="shared" si="1"/>
        <v>98.23375163398693</v>
      </c>
    </row>
    <row r="44" spans="1:9" ht="12.75">
      <c r="A44" s="68" t="s">
        <v>54</v>
      </c>
      <c r="B44" s="16" t="s">
        <v>75</v>
      </c>
      <c r="C44" s="17">
        <v>53000</v>
      </c>
      <c r="D44" s="17">
        <v>78849.59</v>
      </c>
      <c r="E44" s="34">
        <f t="shared" si="0"/>
        <v>148.7728113207547</v>
      </c>
      <c r="F44" s="29">
        <v>82000</v>
      </c>
      <c r="G44" s="29">
        <v>80637.59</v>
      </c>
      <c r="H44" s="31">
        <f>F44/F61*100</f>
        <v>8.591335324008591</v>
      </c>
      <c r="I44" s="58">
        <f t="shared" si="1"/>
        <v>98.3385243902439</v>
      </c>
    </row>
    <row r="45" spans="1:9" ht="12.75">
      <c r="A45" s="66" t="s">
        <v>55</v>
      </c>
      <c r="B45" s="16" t="s">
        <v>51</v>
      </c>
      <c r="C45" s="17">
        <v>15000</v>
      </c>
      <c r="D45" s="17">
        <v>6585</v>
      </c>
      <c r="E45" s="34">
        <f t="shared" si="0"/>
        <v>43.9</v>
      </c>
      <c r="F45" s="29">
        <v>7000</v>
      </c>
      <c r="G45" s="29">
        <v>6585</v>
      </c>
      <c r="H45" s="31">
        <f>F45/F61*100</f>
        <v>0.7334066740007334</v>
      </c>
      <c r="I45" s="58">
        <f t="shared" si="1"/>
        <v>94.07142857142857</v>
      </c>
    </row>
    <row r="46" spans="1:9" ht="12.75">
      <c r="A46" s="66" t="s">
        <v>56</v>
      </c>
      <c r="B46" s="16" t="s">
        <v>76</v>
      </c>
      <c r="C46" s="17">
        <v>35000</v>
      </c>
      <c r="D46" s="17">
        <v>56906.22</v>
      </c>
      <c r="E46" s="34">
        <f t="shared" si="0"/>
        <v>162.5892</v>
      </c>
      <c r="F46" s="29">
        <v>57000</v>
      </c>
      <c r="G46" s="29">
        <v>56960.22</v>
      </c>
      <c r="H46" s="31">
        <f>F46/F61*100</f>
        <v>5.972025774005972</v>
      </c>
      <c r="I46" s="58">
        <f t="shared" si="1"/>
        <v>99.93021052631579</v>
      </c>
    </row>
    <row r="47" spans="1:9" ht="12.75">
      <c r="A47" s="66" t="s">
        <v>77</v>
      </c>
      <c r="B47" s="16" t="s">
        <v>78</v>
      </c>
      <c r="C47" s="17">
        <v>10000</v>
      </c>
      <c r="D47" s="17">
        <v>6114.83</v>
      </c>
      <c r="E47" s="34">
        <f t="shared" si="0"/>
        <v>61.1483</v>
      </c>
      <c r="F47" s="29">
        <v>7000</v>
      </c>
      <c r="G47" s="29">
        <v>6114.83</v>
      </c>
      <c r="H47" s="31">
        <f>F47/F61*100</f>
        <v>0.7334066740007334</v>
      </c>
      <c r="I47" s="58">
        <f t="shared" si="1"/>
        <v>87.35471428571428</v>
      </c>
    </row>
    <row r="48" spans="1:9" ht="12.75">
      <c r="A48" s="63" t="s">
        <v>14</v>
      </c>
      <c r="B48" s="18" t="s">
        <v>40</v>
      </c>
      <c r="C48" s="19">
        <f>SUM(C49:C51)</f>
        <v>28000</v>
      </c>
      <c r="D48" s="19">
        <f>SUM(D49:D51)</f>
        <v>37260.520000000004</v>
      </c>
      <c r="E48" s="35">
        <f t="shared" si="0"/>
        <v>133.07328571428573</v>
      </c>
      <c r="F48" s="23">
        <f>SUM(F49:F51)</f>
        <v>40100</v>
      </c>
      <c r="G48" s="23">
        <f>SUM(G49:G51)</f>
        <v>38405.53</v>
      </c>
      <c r="H48" s="32">
        <f>F48/F61*100</f>
        <v>4.201372518204201</v>
      </c>
      <c r="I48" s="58">
        <f t="shared" si="1"/>
        <v>95.77438902743141</v>
      </c>
    </row>
    <row r="49" spans="1:9" ht="12.75">
      <c r="A49" s="68" t="s">
        <v>79</v>
      </c>
      <c r="B49" s="16" t="s">
        <v>80</v>
      </c>
      <c r="C49" s="17">
        <v>13000</v>
      </c>
      <c r="D49" s="17">
        <v>14429.51</v>
      </c>
      <c r="E49" s="34">
        <f t="shared" si="0"/>
        <v>110.99623076923078</v>
      </c>
      <c r="F49" s="29">
        <v>15000</v>
      </c>
      <c r="G49" s="29">
        <v>14429.51</v>
      </c>
      <c r="H49" s="31">
        <f>F49/F61*100</f>
        <v>1.5715857300015716</v>
      </c>
      <c r="I49" s="58">
        <f t="shared" si="1"/>
        <v>96.19673333333334</v>
      </c>
    </row>
    <row r="50" spans="1:9" ht="25.5">
      <c r="A50" s="68" t="s">
        <v>82</v>
      </c>
      <c r="B50" s="16" t="s">
        <v>50</v>
      </c>
      <c r="C50" s="17">
        <v>5000</v>
      </c>
      <c r="D50" s="17">
        <v>14823.01</v>
      </c>
      <c r="E50" s="34">
        <f t="shared" si="0"/>
        <v>296.46020000000004</v>
      </c>
      <c r="F50" s="29">
        <v>17000</v>
      </c>
      <c r="G50" s="29">
        <v>15968.02</v>
      </c>
      <c r="H50" s="31">
        <f>F50/F61*100</f>
        <v>1.781130494001781</v>
      </c>
      <c r="I50" s="58">
        <f t="shared" si="1"/>
        <v>93.92952941176472</v>
      </c>
    </row>
    <row r="51" spans="1:9" ht="12.75">
      <c r="A51" s="66" t="s">
        <v>83</v>
      </c>
      <c r="B51" s="16" t="s">
        <v>81</v>
      </c>
      <c r="C51" s="17">
        <v>10000</v>
      </c>
      <c r="D51" s="17">
        <v>8008</v>
      </c>
      <c r="E51" s="34">
        <f t="shared" si="0"/>
        <v>80.08</v>
      </c>
      <c r="F51" s="29">
        <v>8100</v>
      </c>
      <c r="G51" s="29">
        <v>8008</v>
      </c>
      <c r="H51" s="31">
        <f>F51/F61*100</f>
        <v>0.8486562942008486</v>
      </c>
      <c r="I51" s="58">
        <f t="shared" si="1"/>
        <v>98.86419753086419</v>
      </c>
    </row>
    <row r="52" spans="1:9" ht="12.75">
      <c r="A52" s="63" t="s">
        <v>16</v>
      </c>
      <c r="B52" s="18" t="s">
        <v>41</v>
      </c>
      <c r="C52" s="19">
        <f>SUM(C53:C57)</f>
        <v>45000</v>
      </c>
      <c r="D52" s="19">
        <f>SUM(D53:D57)</f>
        <v>18973.09</v>
      </c>
      <c r="E52" s="35">
        <f t="shared" si="0"/>
        <v>42.162422222222226</v>
      </c>
      <c r="F52" s="23">
        <f>SUM(F53:F57)</f>
        <v>23850</v>
      </c>
      <c r="G52" s="23">
        <f>SUM(G53:G57)</f>
        <v>18973.09</v>
      </c>
      <c r="H52" s="32">
        <f>F52/F61*100</f>
        <v>2.498821310702499</v>
      </c>
      <c r="I52" s="58">
        <f t="shared" si="1"/>
        <v>79.55174004192872</v>
      </c>
    </row>
    <row r="53" spans="1:9" ht="12.75">
      <c r="A53" s="66" t="s">
        <v>84</v>
      </c>
      <c r="B53" s="16" t="s">
        <v>42</v>
      </c>
      <c r="C53" s="17">
        <v>10000</v>
      </c>
      <c r="D53" s="17"/>
      <c r="E53" s="34">
        <f t="shared" si="0"/>
        <v>0</v>
      </c>
      <c r="F53" s="29"/>
      <c r="G53" s="29"/>
      <c r="H53" s="31">
        <f>F53/F61*100</f>
        <v>0</v>
      </c>
      <c r="I53" s="58"/>
    </row>
    <row r="54" spans="1:9" ht="12.75">
      <c r="A54" s="66" t="s">
        <v>85</v>
      </c>
      <c r="B54" s="16" t="s">
        <v>43</v>
      </c>
      <c r="C54" s="17">
        <v>5000</v>
      </c>
      <c r="D54" s="17"/>
      <c r="E54" s="34">
        <f t="shared" si="0"/>
        <v>0</v>
      </c>
      <c r="F54" s="29"/>
      <c r="G54" s="29"/>
      <c r="H54" s="31">
        <f>F54/F61*100</f>
        <v>0</v>
      </c>
      <c r="I54" s="58"/>
    </row>
    <row r="55" spans="1:9" ht="12.75">
      <c r="A55" s="66" t="s">
        <v>86</v>
      </c>
      <c r="B55" s="16" t="s">
        <v>87</v>
      </c>
      <c r="C55" s="17">
        <v>10000</v>
      </c>
      <c r="D55" s="17">
        <v>8850</v>
      </c>
      <c r="E55" s="34">
        <f t="shared" si="0"/>
        <v>88.5</v>
      </c>
      <c r="F55" s="29">
        <v>8850</v>
      </c>
      <c r="G55" s="29">
        <v>8850</v>
      </c>
      <c r="H55" s="31">
        <f>F55/F61*100</f>
        <v>0.9272355807009273</v>
      </c>
      <c r="I55" s="58">
        <f t="shared" si="1"/>
        <v>100</v>
      </c>
    </row>
    <row r="56" spans="1:9" ht="25.5">
      <c r="A56" s="66" t="s">
        <v>88</v>
      </c>
      <c r="B56" s="16" t="s">
        <v>89</v>
      </c>
      <c r="C56" s="17">
        <v>15000</v>
      </c>
      <c r="D56" s="17">
        <v>4623.09</v>
      </c>
      <c r="E56" s="34">
        <f t="shared" si="0"/>
        <v>30.820600000000002</v>
      </c>
      <c r="F56" s="29">
        <v>5000</v>
      </c>
      <c r="G56" s="29">
        <v>4623.09</v>
      </c>
      <c r="H56" s="31">
        <f>F56/F61*100</f>
        <v>0.5238619100005238</v>
      </c>
      <c r="I56" s="58">
        <f t="shared" si="1"/>
        <v>92.46180000000001</v>
      </c>
    </row>
    <row r="57" spans="1:9" ht="12.75">
      <c r="A57" s="68" t="s">
        <v>90</v>
      </c>
      <c r="B57" s="16" t="s">
        <v>91</v>
      </c>
      <c r="C57" s="17">
        <v>5000</v>
      </c>
      <c r="D57" s="17">
        <v>5500</v>
      </c>
      <c r="E57" s="34">
        <f t="shared" si="0"/>
        <v>110.00000000000001</v>
      </c>
      <c r="F57" s="29">
        <v>10000</v>
      </c>
      <c r="G57" s="29">
        <v>5500</v>
      </c>
      <c r="H57" s="31">
        <f>F57/F61*100</f>
        <v>1.0477238200010477</v>
      </c>
      <c r="I57" s="58">
        <f t="shared" si="1"/>
        <v>55.00000000000001</v>
      </c>
    </row>
    <row r="58" spans="1:9" ht="12.75">
      <c r="A58" s="63" t="s">
        <v>92</v>
      </c>
      <c r="B58" s="18" t="s">
        <v>44</v>
      </c>
      <c r="C58" s="19">
        <f>SUM(C59)</f>
        <v>5000</v>
      </c>
      <c r="D58" s="19">
        <f>SUM(D59)</f>
        <v>1997</v>
      </c>
      <c r="E58" s="35">
        <f t="shared" si="0"/>
        <v>39.94</v>
      </c>
      <c r="F58" s="23">
        <f>SUM(F59)</f>
        <v>2000</v>
      </c>
      <c r="G58" s="23">
        <f>SUM(G59)</f>
        <v>1997</v>
      </c>
      <c r="H58" s="32">
        <f>F58/F61*100</f>
        <v>0.20954476400020955</v>
      </c>
      <c r="I58" s="58">
        <f t="shared" si="1"/>
        <v>99.85000000000001</v>
      </c>
    </row>
    <row r="59" spans="1:9" ht="25.5">
      <c r="A59" s="68" t="s">
        <v>93</v>
      </c>
      <c r="B59" s="16" t="s">
        <v>49</v>
      </c>
      <c r="C59" s="17">
        <v>5000</v>
      </c>
      <c r="D59" s="17">
        <v>1997</v>
      </c>
      <c r="E59" s="34">
        <f t="shared" si="0"/>
        <v>39.94</v>
      </c>
      <c r="F59" s="29">
        <v>2000</v>
      </c>
      <c r="G59" s="29">
        <v>1997</v>
      </c>
      <c r="H59" s="31">
        <f>F59/F61*100</f>
        <v>0.20954476400020955</v>
      </c>
      <c r="I59" s="58">
        <f t="shared" si="1"/>
        <v>99.85000000000001</v>
      </c>
    </row>
    <row r="60" spans="1:9" ht="25.5">
      <c r="A60" s="70" t="s">
        <v>94</v>
      </c>
      <c r="B60" s="21" t="s">
        <v>57</v>
      </c>
      <c r="C60" s="19">
        <v>5000</v>
      </c>
      <c r="D60" s="19">
        <v>6540</v>
      </c>
      <c r="E60" s="35">
        <f t="shared" si="0"/>
        <v>130.8</v>
      </c>
      <c r="F60" s="23">
        <v>7000</v>
      </c>
      <c r="G60" s="23">
        <v>6540</v>
      </c>
      <c r="H60" s="32">
        <f>F60/F61*100</f>
        <v>0.7334066740007334</v>
      </c>
      <c r="I60" s="58">
        <f t="shared" si="1"/>
        <v>93.42857142857143</v>
      </c>
    </row>
    <row r="61" spans="1:9" ht="12.75">
      <c r="A61" s="61"/>
      <c r="B61" s="45" t="s">
        <v>45</v>
      </c>
      <c r="C61" s="48">
        <f>SUM(C60+C58+C52+C48+C43+C33+C20+C16)</f>
        <v>810000</v>
      </c>
      <c r="D61" s="48">
        <f>SUM(D60+D58+D52+D48+D43+D33+D20+D16)</f>
        <v>667927.16</v>
      </c>
      <c r="E61" s="46">
        <f t="shared" si="0"/>
        <v>82.46014320987655</v>
      </c>
      <c r="F61" s="49">
        <f>SUM(F60+F58+F52+F48+F43+F33+F20+F16)</f>
        <v>954450</v>
      </c>
      <c r="G61" s="49">
        <f>SUM(G60+G58+G52+G48+G43+G33+G20+G16)</f>
        <v>916163.84</v>
      </c>
      <c r="H61" s="47">
        <f>F61/F61*100</f>
        <v>100</v>
      </c>
      <c r="I61" s="90">
        <f>G61/F61*100</f>
        <v>95.98866781916287</v>
      </c>
    </row>
    <row r="62" spans="1:9" ht="13.5" thickBot="1">
      <c r="A62" s="71"/>
      <c r="B62" s="72"/>
      <c r="C62" s="73"/>
      <c r="D62" s="73"/>
      <c r="E62" s="74"/>
      <c r="F62" s="75"/>
      <c r="G62" s="75"/>
      <c r="H62" s="76"/>
      <c r="I62" s="91"/>
    </row>
    <row r="63" spans="1:8" ht="51">
      <c r="A63" s="52"/>
      <c r="B63" s="53" t="s">
        <v>47</v>
      </c>
      <c r="C63" s="54"/>
      <c r="D63" s="54"/>
      <c r="E63" s="55"/>
      <c r="H63" s="56"/>
    </row>
  </sheetData>
  <sheetProtection/>
  <printOptions horizontalCentered="1"/>
  <pageMargins left="0.3937007874015748" right="0.3937007874015748" top="0.7480314960629921" bottom="0.7480314960629921" header="0.31496062992125984" footer="0.31496062992125984"/>
  <pageSetup fitToHeight="10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2015-02-12T09:58:46Z</cp:lastPrinted>
  <dcterms:created xsi:type="dcterms:W3CDTF">2006-09-16T00:00:00Z</dcterms:created>
  <dcterms:modified xsi:type="dcterms:W3CDTF">2015-02-24T14:04:09Z</dcterms:modified>
  <cp:category/>
  <cp:version/>
  <cp:contentType/>
  <cp:contentStatus/>
</cp:coreProperties>
</file>